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0" yWindow="0" windowWidth="28800" windowHeight="12300"/>
  </bookViews>
  <sheets>
    <sheet name="Wydruk" sheetId="8" r:id="rId1"/>
  </sheets>
  <definedNames>
    <definedName name="A">#REF!</definedName>
    <definedName name="_xlnm.Print_Titles" localSheetId="0">Wydruk!$10:$11</definedName>
  </definedNames>
  <calcPr calcId="162913"/>
</workbook>
</file>

<file path=xl/calcChain.xml><?xml version="1.0" encoding="utf-8"?>
<calcChain xmlns="http://schemas.openxmlformats.org/spreadsheetml/2006/main">
  <c r="I45" i="8" l="1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</calcChain>
</file>

<file path=xl/sharedStrings.xml><?xml version="1.0" encoding="utf-8"?>
<sst xmlns="http://schemas.openxmlformats.org/spreadsheetml/2006/main" count="63" uniqueCount="52">
  <si>
    <t>Razem</t>
  </si>
  <si>
    <t>Razem na zestawieniu</t>
  </si>
  <si>
    <t>Zestawienie sald i obrotów</t>
  </si>
  <si>
    <t>HiddenColumnMark</t>
  </si>
  <si>
    <t>Brak danych spełniających kryteria zestawienia.</t>
  </si>
  <si>
    <t>Lp.</t>
  </si>
  <si>
    <t>Konto</t>
  </si>
  <si>
    <t>Szablon: Pełny zestaw danych</t>
  </si>
  <si>
    <t>dane za okres od: 01.01.2020 do: 31.12.2020</t>
  </si>
  <si>
    <t>Bilans otwarcia</t>
  </si>
  <si>
    <t>Dt</t>
  </si>
  <si>
    <t/>
  </si>
  <si>
    <t>Ct</t>
  </si>
  <si>
    <t>Obroty narastająco</t>
  </si>
  <si>
    <t>Saldo końcowe</t>
  </si>
  <si>
    <t>Suma sald analityk</t>
  </si>
  <si>
    <t>011</t>
  </si>
  <si>
    <t>013</t>
  </si>
  <si>
    <t>014</t>
  </si>
  <si>
    <t>020</t>
  </si>
  <si>
    <t>071</t>
  </si>
  <si>
    <t>072</t>
  </si>
  <si>
    <t>101</t>
  </si>
  <si>
    <t>130</t>
  </si>
  <si>
    <t>132</t>
  </si>
  <si>
    <t>135</t>
  </si>
  <si>
    <t>139</t>
  </si>
  <si>
    <t>141</t>
  </si>
  <si>
    <t>201</t>
  </si>
  <si>
    <t>221</t>
  </si>
  <si>
    <t>222</t>
  </si>
  <si>
    <t>223</t>
  </si>
  <si>
    <t>225</t>
  </si>
  <si>
    <t>229</t>
  </si>
  <si>
    <t>231</t>
  </si>
  <si>
    <t>234</t>
  </si>
  <si>
    <t>240</t>
  </si>
  <si>
    <t>400</t>
  </si>
  <si>
    <t>401</t>
  </si>
  <si>
    <t>402</t>
  </si>
  <si>
    <t>404</t>
  </si>
  <si>
    <t>405</t>
  </si>
  <si>
    <t>409</t>
  </si>
  <si>
    <t>410</t>
  </si>
  <si>
    <t>640</t>
  </si>
  <si>
    <t>750</t>
  </si>
  <si>
    <t>760</t>
  </si>
  <si>
    <t>800</t>
  </si>
  <si>
    <t>851</t>
  </si>
  <si>
    <t>860</t>
  </si>
  <si>
    <t>Data wydruku: 16.02.2021</t>
  </si>
  <si>
    <t>PO  PRZEKSIĘGOWANIU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</si>
</sst>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scheme val="minor"/>
    </font>
    <font>
      <sz val="8"/>
      <color theme="0" tint="-0.1499679555650502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0" tint="-0.1499679555650502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0" tint="-4.9958800012207406E-2"/>
      <name val="Calibri"/>
      <family val="2"/>
      <scheme val="minor"/>
    </font>
    <font>
      <sz val="11"/>
      <color theme="0" tint="-4.9958800012207406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9" fillId="2" borderId="0" xfId="0" applyNumberFormat="1" applyFont="1" applyFill="1" applyBorder="1" applyAlignme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5" fillId="3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 shrinkToFit="1"/>
    </xf>
    <xf numFmtId="0" fontId="9" fillId="0" borderId="9" xfId="0" applyFont="1" applyBorder="1" applyAlignment="1">
      <alignment shrinkToFit="1"/>
    </xf>
    <xf numFmtId="4" fontId="6" fillId="2" borderId="1" xfId="0" applyNumberFormat="1" applyFont="1" applyFill="1" applyBorder="1" applyAlignment="1">
      <alignment vertical="center" shrinkToFit="1"/>
    </xf>
    <xf numFmtId="0" fontId="12" fillId="0" borderId="8" xfId="0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Normalny" xfId="0" builtinId="0"/>
    <cellStyle name="Normalny 2" xfId="1"/>
  </cellStyles>
  <dxfs count="2">
    <dxf>
      <font>
        <b val="0"/>
        <i val="0"/>
      </font>
      <fill>
        <patternFill>
          <bgColor rgb="FFB0D6FF"/>
        </patternFill>
      </fill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showGridLines="0" tabSelected="1" workbookViewId="0">
      <selection activeCell="Y2" sqref="Y2"/>
    </sheetView>
  </sheetViews>
  <sheetFormatPr defaultRowHeight="15" x14ac:dyDescent="0.25"/>
  <cols>
    <col min="1" max="8" width="0.5703125"/>
    <col min="9" max="17" width="0.5703125" hidden="1"/>
    <col min="18" max="19" width="2.28515625" hidden="1"/>
    <col min="20" max="20" width="17.7109375"/>
    <col min="21" max="27" width="16.7109375"/>
    <col min="28" max="31" width="0" hidden="1"/>
  </cols>
  <sheetData>
    <row r="1" spans="1:31" ht="15" customHeight="1" x14ac:dyDescent="0.25"/>
    <row r="2" spans="1:31" ht="15" customHeight="1" x14ac:dyDescent="0.25">
      <c r="A2" s="7"/>
      <c r="B2" s="8" t="str">
        <f>IF(MAX($AB:$AB)&lt;=1,"HiddenColumnMark","")</f>
        <v/>
      </c>
      <c r="C2" s="8" t="str">
        <f>IF(MAX($AB:$AB)&lt;=2,"HiddenColumnMark","")</f>
        <v/>
      </c>
      <c r="D2" s="8" t="str">
        <f>IF(MAX($AB:$AB)&lt;=3,"HiddenColumnMark","")</f>
        <v/>
      </c>
      <c r="E2" s="8" t="str">
        <f>IF(MAX($AB:$AB)&lt;=4,"HiddenColumnMark","")</f>
        <v/>
      </c>
      <c r="F2" s="8" t="str">
        <f>IF(MAX($AB:$AB)&lt;=5,"HiddenColumnMark","")</f>
        <v/>
      </c>
      <c r="G2" s="8" t="str">
        <f>IF(MAX($AB:$AB)&lt;=6,"HiddenColumnMark","")</f>
        <v/>
      </c>
      <c r="H2" s="8" t="str">
        <f>IF(MAX($AB:$AB)&lt;=7,"HiddenColumnMark","")</f>
        <v/>
      </c>
      <c r="I2" s="8" t="str">
        <f>IF(MAX($AB:$AB)&lt;=8,"HiddenColumnMark","")</f>
        <v>HiddenColumnMark</v>
      </c>
      <c r="J2" s="8" t="str">
        <f>IF(MAX($AB:$AB)&lt;=9,"HiddenColumnMark","")</f>
        <v>HiddenColumnMark</v>
      </c>
      <c r="K2" s="8" t="str">
        <f>IF(MAX($AB:$AB)&lt;=10,"HiddenColumnMark","")</f>
        <v>HiddenColumnMark</v>
      </c>
      <c r="L2" s="8" t="str">
        <f>IF(MAX($AB:$AB)&lt;=11,"HiddenColumnMark","")</f>
        <v>HiddenColumnMark</v>
      </c>
      <c r="M2" s="8" t="str">
        <f>IF(MAX($AB:$AB)&lt;=12,"HiddenColumnMark","")</f>
        <v>HiddenColumnMark</v>
      </c>
      <c r="N2" s="8" t="str">
        <f>IF(MAX($AB:$AB)&lt;=13,"HiddenColumnMark","")</f>
        <v>HiddenColumnMark</v>
      </c>
      <c r="O2" s="8" t="str">
        <f>IF(MAX($AB:$AB)&lt;=14,"HiddenColumnMark","")</f>
        <v>HiddenColumnMark</v>
      </c>
      <c r="P2" s="9" t="str">
        <f>IF(MAX($AB:$AB)&lt;=15,"HiddenColumnMark","")</f>
        <v>HiddenColumnMark</v>
      </c>
      <c r="Q2" s="9" t="str">
        <f>IF(MAX($AB:$AB)&lt;=16,"HiddenColumnMark","")</f>
        <v>HiddenColumnMark</v>
      </c>
      <c r="R2" s="9" t="str">
        <f>IF(MAX($AB:$AB)&lt;=17,"HiddenColumnMark","")</f>
        <v>HiddenColumnMark</v>
      </c>
      <c r="S2" s="9" t="str">
        <f>IF(MAX($AB:$AB)&lt;=18,"HiddenColumnMark","")</f>
        <v>HiddenColumnMark</v>
      </c>
      <c r="U2" s="5" t="s">
        <v>11</v>
      </c>
      <c r="V2" s="5" t="s">
        <v>11</v>
      </c>
      <c r="W2" s="5" t="s">
        <v>11</v>
      </c>
      <c r="X2" s="5" t="s">
        <v>11</v>
      </c>
      <c r="Y2" s="40" t="s">
        <v>51</v>
      </c>
      <c r="Z2" s="40"/>
      <c r="AA2" s="40"/>
      <c r="AB2" s="5" t="s">
        <v>3</v>
      </c>
      <c r="AC2" s="5" t="s">
        <v>3</v>
      </c>
      <c r="AD2" s="5" t="s">
        <v>3</v>
      </c>
      <c r="AE2" s="13" t="s">
        <v>3</v>
      </c>
    </row>
    <row r="3" spans="1:31" ht="21" customHeight="1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T3" s="37" t="s">
        <v>50</v>
      </c>
      <c r="U3" s="37"/>
      <c r="V3" s="37"/>
      <c r="W3" s="37"/>
      <c r="X3" s="37"/>
      <c r="Y3" s="37"/>
      <c r="Z3" s="37"/>
      <c r="AA3" s="37"/>
      <c r="AB3" s="37"/>
    </row>
    <row r="4" spans="1:31" ht="21" customHeight="1" x14ac:dyDescent="0.25">
      <c r="A4" s="3"/>
      <c r="B4" s="38" t="s">
        <v>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31" ht="15" customHeight="1" x14ac:dyDescent="0.25">
      <c r="A5" s="1"/>
      <c r="B5" s="39" t="s">
        <v>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31" ht="15" customHeight="1" x14ac:dyDescent="0.25">
      <c r="A6" s="1"/>
      <c r="B6" s="39" t="s">
        <v>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31" hidden="1" x14ac:dyDescent="0.25">
      <c r="T7" s="36" t="s">
        <v>4</v>
      </c>
      <c r="U7" s="36"/>
      <c r="V7" s="36"/>
      <c r="W7" s="36"/>
      <c r="X7" s="36"/>
      <c r="Y7" s="36"/>
      <c r="Z7" s="36"/>
      <c r="AA7" s="36"/>
    </row>
    <row r="8" spans="1:31" ht="15" customHeight="1" x14ac:dyDescent="0.25"/>
    <row r="9" spans="1:31" ht="15" hidden="1" customHeight="1" x14ac:dyDescent="0.25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31" ht="15" customHeight="1" x14ac:dyDescent="0.25">
      <c r="A10" s="11"/>
      <c r="B10" s="23" t="s">
        <v>5</v>
      </c>
      <c r="C10" s="24"/>
      <c r="D10" s="24"/>
      <c r="E10" s="24"/>
      <c r="F10" s="24"/>
      <c r="G10" s="24"/>
      <c r="H10" s="25"/>
      <c r="I10" s="29" t="s">
        <v>6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5" t="s">
        <v>9</v>
      </c>
      <c r="V10" s="35"/>
      <c r="W10" s="35" t="s">
        <v>13</v>
      </c>
      <c r="X10" s="35"/>
      <c r="Y10" s="14" t="s">
        <v>14</v>
      </c>
      <c r="Z10" s="35" t="s">
        <v>15</v>
      </c>
      <c r="AA10" s="35"/>
      <c r="AB10" s="11"/>
      <c r="AC10" s="11"/>
      <c r="AD10" s="11"/>
      <c r="AE10" s="11"/>
    </row>
    <row r="11" spans="1:31" ht="15" customHeight="1" x14ac:dyDescent="0.25">
      <c r="A11" s="11"/>
      <c r="B11" s="26"/>
      <c r="C11" s="27"/>
      <c r="D11" s="27"/>
      <c r="E11" s="27"/>
      <c r="F11" s="27"/>
      <c r="G11" s="27"/>
      <c r="H11" s="28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14" t="s">
        <v>10</v>
      </c>
      <c r="V11" s="14" t="s">
        <v>12</v>
      </c>
      <c r="W11" s="14" t="s">
        <v>10</v>
      </c>
      <c r="X11" s="14" t="s">
        <v>12</v>
      </c>
      <c r="Y11" s="14" t="s">
        <v>11</v>
      </c>
      <c r="Z11" s="14" t="s">
        <v>10</v>
      </c>
      <c r="AA11" s="14" t="s">
        <v>12</v>
      </c>
      <c r="AB11" s="11"/>
      <c r="AC11" s="11"/>
      <c r="AD11" s="11"/>
      <c r="AE11" s="11"/>
    </row>
    <row r="12" spans="1:31" ht="15" customHeight="1" x14ac:dyDescent="0.25">
      <c r="A12" s="18">
        <v>1</v>
      </c>
      <c r="B12" s="18"/>
      <c r="C12" s="18"/>
      <c r="D12" s="18"/>
      <c r="E12" s="18"/>
      <c r="F12" s="18"/>
      <c r="G12" s="18"/>
      <c r="H12" s="18"/>
      <c r="I12" s="19" t="str">
        <f t="shared" ref="I12:I45" si="0">IF(AB12=8,AC12,"&lt;MergeCellMark&gt;")</f>
        <v>011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5">
        <v>3354769.36</v>
      </c>
      <c r="V12" s="15">
        <v>0</v>
      </c>
      <c r="W12" s="15">
        <v>3354769.36</v>
      </c>
      <c r="X12" s="15">
        <v>67376.789999999994</v>
      </c>
      <c r="Y12" s="15">
        <v>3287392.57</v>
      </c>
      <c r="Z12" s="15">
        <v>3287392.57</v>
      </c>
      <c r="AA12" s="15">
        <v>0</v>
      </c>
      <c r="AB12" s="16">
        <v>8</v>
      </c>
      <c r="AC12" s="6" t="s">
        <v>16</v>
      </c>
      <c r="AD12" s="10" t="b">
        <v>0</v>
      </c>
      <c r="AE12" s="12" t="b">
        <v>1</v>
      </c>
    </row>
    <row r="13" spans="1:31" ht="15" customHeight="1" x14ac:dyDescent="0.25">
      <c r="A13" s="18">
        <v>2</v>
      </c>
      <c r="B13" s="18"/>
      <c r="C13" s="18"/>
      <c r="D13" s="18"/>
      <c r="E13" s="18"/>
      <c r="F13" s="18"/>
      <c r="G13" s="18"/>
      <c r="H13" s="18"/>
      <c r="I13" s="19" t="str">
        <f t="shared" si="0"/>
        <v>013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5">
        <v>426758.84</v>
      </c>
      <c r="V13" s="15">
        <v>0</v>
      </c>
      <c r="W13" s="15">
        <v>463591.4</v>
      </c>
      <c r="X13" s="15">
        <v>44800.51</v>
      </c>
      <c r="Y13" s="15">
        <v>418790.89</v>
      </c>
      <c r="Z13" s="15">
        <v>418790.89</v>
      </c>
      <c r="AA13" s="15">
        <v>0</v>
      </c>
      <c r="AB13" s="16">
        <v>8</v>
      </c>
      <c r="AC13" s="6" t="s">
        <v>17</v>
      </c>
      <c r="AD13" s="10" t="b">
        <v>0</v>
      </c>
      <c r="AE13" s="12" t="b">
        <v>1</v>
      </c>
    </row>
    <row r="14" spans="1:31" ht="15" customHeight="1" x14ac:dyDescent="0.25">
      <c r="A14" s="18">
        <v>3</v>
      </c>
      <c r="B14" s="18"/>
      <c r="C14" s="18"/>
      <c r="D14" s="18"/>
      <c r="E14" s="18"/>
      <c r="F14" s="18"/>
      <c r="G14" s="18"/>
      <c r="H14" s="18"/>
      <c r="I14" s="19" t="str">
        <f t="shared" si="0"/>
        <v>014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5">
        <v>28129.21</v>
      </c>
      <c r="V14" s="15">
        <v>0</v>
      </c>
      <c r="W14" s="15">
        <v>28129.21</v>
      </c>
      <c r="X14" s="15">
        <v>264</v>
      </c>
      <c r="Y14" s="15">
        <v>27865.21</v>
      </c>
      <c r="Z14" s="15">
        <v>27865.21</v>
      </c>
      <c r="AA14" s="15">
        <v>0</v>
      </c>
      <c r="AB14" s="16">
        <v>8</v>
      </c>
      <c r="AC14" s="6" t="s">
        <v>18</v>
      </c>
      <c r="AD14" s="10" t="b">
        <v>0</v>
      </c>
      <c r="AE14" s="12" t="b">
        <v>1</v>
      </c>
    </row>
    <row r="15" spans="1:31" ht="15" customHeight="1" x14ac:dyDescent="0.25">
      <c r="A15" s="18">
        <v>4</v>
      </c>
      <c r="B15" s="18"/>
      <c r="C15" s="18"/>
      <c r="D15" s="18"/>
      <c r="E15" s="18"/>
      <c r="F15" s="18"/>
      <c r="G15" s="18"/>
      <c r="H15" s="18"/>
      <c r="I15" s="19" t="str">
        <f t="shared" si="0"/>
        <v>020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5">
        <v>34715.199999999997</v>
      </c>
      <c r="V15" s="15">
        <v>0</v>
      </c>
      <c r="W15" s="15">
        <v>36191.199999999997</v>
      </c>
      <c r="X15" s="15">
        <v>0</v>
      </c>
      <c r="Y15" s="15">
        <v>36191.199999999997</v>
      </c>
      <c r="Z15" s="15">
        <v>36191.199999999997</v>
      </c>
      <c r="AA15" s="15">
        <v>0</v>
      </c>
      <c r="AB15" s="16">
        <v>8</v>
      </c>
      <c r="AC15" s="6" t="s">
        <v>19</v>
      </c>
      <c r="AD15" s="10" t="b">
        <v>0</v>
      </c>
      <c r="AE15" s="12" t="b">
        <v>1</v>
      </c>
    </row>
    <row r="16" spans="1:31" ht="15" customHeight="1" x14ac:dyDescent="0.25">
      <c r="A16" s="18">
        <v>5</v>
      </c>
      <c r="B16" s="18"/>
      <c r="C16" s="18"/>
      <c r="D16" s="18"/>
      <c r="E16" s="18"/>
      <c r="F16" s="18"/>
      <c r="G16" s="18"/>
      <c r="H16" s="18"/>
      <c r="I16" s="19" t="str">
        <f t="shared" si="0"/>
        <v>071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5">
        <v>0</v>
      </c>
      <c r="V16" s="15">
        <v>2393256.23</v>
      </c>
      <c r="W16" s="15">
        <v>67376.789999999994</v>
      </c>
      <c r="X16" s="15">
        <v>2480204.87</v>
      </c>
      <c r="Y16" s="15">
        <v>-2412828.08</v>
      </c>
      <c r="Z16" s="15">
        <v>0</v>
      </c>
      <c r="AA16" s="15">
        <v>2412828.08</v>
      </c>
      <c r="AB16" s="16">
        <v>8</v>
      </c>
      <c r="AC16" s="6" t="s">
        <v>20</v>
      </c>
      <c r="AD16" s="10" t="b">
        <v>0</v>
      </c>
      <c r="AE16" s="12" t="b">
        <v>1</v>
      </c>
    </row>
    <row r="17" spans="1:31" ht="15" customHeight="1" x14ac:dyDescent="0.25">
      <c r="A17" s="18">
        <v>6</v>
      </c>
      <c r="B17" s="18"/>
      <c r="C17" s="18"/>
      <c r="D17" s="18"/>
      <c r="E17" s="18"/>
      <c r="F17" s="18"/>
      <c r="G17" s="18"/>
      <c r="H17" s="18"/>
      <c r="I17" s="19" t="str">
        <f t="shared" si="0"/>
        <v>072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5">
        <v>0</v>
      </c>
      <c r="V17" s="15">
        <v>489603.25</v>
      </c>
      <c r="W17" s="15">
        <v>45064.51</v>
      </c>
      <c r="X17" s="15">
        <v>527911.81000000006</v>
      </c>
      <c r="Y17" s="15">
        <v>-482847.3</v>
      </c>
      <c r="Z17" s="15">
        <v>0</v>
      </c>
      <c r="AA17" s="15">
        <v>482847.3</v>
      </c>
      <c r="AB17" s="16">
        <v>8</v>
      </c>
      <c r="AC17" s="6" t="s">
        <v>21</v>
      </c>
      <c r="AD17" s="10" t="b">
        <v>0</v>
      </c>
      <c r="AE17" s="12" t="b">
        <v>1</v>
      </c>
    </row>
    <row r="18" spans="1:31" ht="15" customHeight="1" x14ac:dyDescent="0.25">
      <c r="A18" s="18">
        <v>7</v>
      </c>
      <c r="B18" s="18"/>
      <c r="C18" s="18"/>
      <c r="D18" s="18"/>
      <c r="E18" s="18"/>
      <c r="F18" s="18"/>
      <c r="G18" s="18"/>
      <c r="H18" s="18"/>
      <c r="I18" s="19" t="str">
        <f t="shared" si="0"/>
        <v>101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5">
        <v>0</v>
      </c>
      <c r="V18" s="15">
        <v>0</v>
      </c>
      <c r="W18" s="15">
        <v>2600</v>
      </c>
      <c r="X18" s="15">
        <v>2600</v>
      </c>
      <c r="Y18" s="15">
        <v>0</v>
      </c>
      <c r="Z18" s="15">
        <v>0</v>
      </c>
      <c r="AA18" s="15">
        <v>0</v>
      </c>
      <c r="AB18" s="16">
        <v>8</v>
      </c>
      <c r="AC18" s="6" t="s">
        <v>22</v>
      </c>
      <c r="AD18" s="10" t="b">
        <v>0</v>
      </c>
      <c r="AE18" s="12" t="b">
        <v>1</v>
      </c>
    </row>
    <row r="19" spans="1:31" ht="15" customHeight="1" x14ac:dyDescent="0.25">
      <c r="A19" s="18">
        <v>8</v>
      </c>
      <c r="B19" s="18"/>
      <c r="C19" s="18"/>
      <c r="D19" s="18"/>
      <c r="E19" s="18"/>
      <c r="F19" s="18"/>
      <c r="G19" s="18"/>
      <c r="H19" s="18"/>
      <c r="I19" s="19" t="str">
        <f t="shared" si="0"/>
        <v>130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5">
        <v>0</v>
      </c>
      <c r="V19" s="15">
        <v>0</v>
      </c>
      <c r="W19" s="15">
        <v>3994479.42</v>
      </c>
      <c r="X19" s="15">
        <v>3994479.42</v>
      </c>
      <c r="Y19" s="15">
        <v>0</v>
      </c>
      <c r="Z19" s="15">
        <v>0</v>
      </c>
      <c r="AA19" s="15">
        <v>0</v>
      </c>
      <c r="AB19" s="16">
        <v>8</v>
      </c>
      <c r="AC19" s="6" t="s">
        <v>23</v>
      </c>
      <c r="AD19" s="10" t="b">
        <v>0</v>
      </c>
      <c r="AE19" s="12" t="b">
        <v>1</v>
      </c>
    </row>
    <row r="20" spans="1:31" ht="15" customHeight="1" x14ac:dyDescent="0.25">
      <c r="A20" s="18">
        <v>9</v>
      </c>
      <c r="B20" s="18"/>
      <c r="C20" s="18"/>
      <c r="D20" s="18"/>
      <c r="E20" s="18"/>
      <c r="F20" s="18"/>
      <c r="G20" s="18"/>
      <c r="H20" s="18"/>
      <c r="I20" s="19" t="str">
        <f t="shared" si="0"/>
        <v>132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5">
        <v>1.1299999999999999</v>
      </c>
      <c r="V20" s="15">
        <v>0</v>
      </c>
      <c r="W20" s="15">
        <v>13772.38</v>
      </c>
      <c r="X20" s="15">
        <v>13772.38</v>
      </c>
      <c r="Y20" s="15">
        <v>0</v>
      </c>
      <c r="Z20" s="15">
        <v>0</v>
      </c>
      <c r="AA20" s="15">
        <v>0</v>
      </c>
      <c r="AB20" s="16">
        <v>8</v>
      </c>
      <c r="AC20" s="6" t="s">
        <v>24</v>
      </c>
      <c r="AD20" s="10" t="b">
        <v>0</v>
      </c>
      <c r="AE20" s="12" t="b">
        <v>1</v>
      </c>
    </row>
    <row r="21" spans="1:31" ht="15" customHeight="1" x14ac:dyDescent="0.25">
      <c r="A21" s="18">
        <v>10</v>
      </c>
      <c r="B21" s="18"/>
      <c r="C21" s="18"/>
      <c r="D21" s="18"/>
      <c r="E21" s="18"/>
      <c r="F21" s="18"/>
      <c r="G21" s="18"/>
      <c r="H21" s="18"/>
      <c r="I21" s="19" t="str">
        <f t="shared" si="0"/>
        <v>135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5">
        <v>339.45</v>
      </c>
      <c r="V21" s="15">
        <v>0</v>
      </c>
      <c r="W21" s="15">
        <v>137734.88</v>
      </c>
      <c r="X21" s="15">
        <v>137239.88</v>
      </c>
      <c r="Y21" s="15">
        <v>495</v>
      </c>
      <c r="Z21" s="15">
        <v>495</v>
      </c>
      <c r="AA21" s="15">
        <v>0</v>
      </c>
      <c r="AB21" s="16">
        <v>8</v>
      </c>
      <c r="AC21" s="6" t="s">
        <v>25</v>
      </c>
      <c r="AD21" s="10" t="b">
        <v>0</v>
      </c>
      <c r="AE21" s="12" t="b">
        <v>1</v>
      </c>
    </row>
    <row r="22" spans="1:31" ht="15" customHeight="1" x14ac:dyDescent="0.25">
      <c r="A22" s="18">
        <v>11</v>
      </c>
      <c r="B22" s="18"/>
      <c r="C22" s="18"/>
      <c r="D22" s="18"/>
      <c r="E22" s="18"/>
      <c r="F22" s="18"/>
      <c r="G22" s="18"/>
      <c r="H22" s="18"/>
      <c r="I22" s="19" t="str">
        <f t="shared" si="0"/>
        <v>139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5">
        <v>0</v>
      </c>
      <c r="V22" s="15">
        <v>0</v>
      </c>
      <c r="W22" s="15">
        <v>5318.32</v>
      </c>
      <c r="X22" s="15">
        <v>5318.32</v>
      </c>
      <c r="Y22" s="15">
        <v>0</v>
      </c>
      <c r="Z22" s="15">
        <v>0</v>
      </c>
      <c r="AA22" s="15">
        <v>0</v>
      </c>
      <c r="AB22" s="16">
        <v>8</v>
      </c>
      <c r="AC22" s="6" t="s">
        <v>26</v>
      </c>
      <c r="AD22" s="10" t="b">
        <v>0</v>
      </c>
      <c r="AE22" s="12" t="b">
        <v>1</v>
      </c>
    </row>
    <row r="23" spans="1:31" ht="15" customHeight="1" x14ac:dyDescent="0.25">
      <c r="A23" s="18">
        <v>12</v>
      </c>
      <c r="B23" s="18"/>
      <c r="C23" s="18"/>
      <c r="D23" s="18"/>
      <c r="E23" s="18"/>
      <c r="F23" s="18"/>
      <c r="G23" s="18"/>
      <c r="H23" s="18"/>
      <c r="I23" s="19" t="str">
        <f t="shared" si="0"/>
        <v>141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5">
        <v>0</v>
      </c>
      <c r="V23" s="15">
        <v>0</v>
      </c>
      <c r="W23" s="15">
        <v>2846.82</v>
      </c>
      <c r="X23" s="15">
        <v>2846.82</v>
      </c>
      <c r="Y23" s="15">
        <v>0</v>
      </c>
      <c r="Z23" s="15">
        <v>0</v>
      </c>
      <c r="AA23" s="15">
        <v>0</v>
      </c>
      <c r="AB23" s="16">
        <v>8</v>
      </c>
      <c r="AC23" s="6" t="s">
        <v>27</v>
      </c>
      <c r="AD23" s="10" t="b">
        <v>0</v>
      </c>
      <c r="AE23" s="12" t="b">
        <v>1</v>
      </c>
    </row>
    <row r="24" spans="1:31" ht="15" customHeight="1" x14ac:dyDescent="0.25">
      <c r="A24" s="18">
        <v>13</v>
      </c>
      <c r="B24" s="18"/>
      <c r="C24" s="18"/>
      <c r="D24" s="18"/>
      <c r="E24" s="18"/>
      <c r="F24" s="18"/>
      <c r="G24" s="18"/>
      <c r="H24" s="18"/>
      <c r="I24" s="19" t="str">
        <f t="shared" si="0"/>
        <v>201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5">
        <v>0</v>
      </c>
      <c r="V24" s="15">
        <v>35741.699999999997</v>
      </c>
      <c r="W24" s="15">
        <v>398791.71</v>
      </c>
      <c r="X24" s="15">
        <v>440332.73</v>
      </c>
      <c r="Y24" s="15">
        <v>-41541.019999999997</v>
      </c>
      <c r="Z24" s="15">
        <v>0</v>
      </c>
      <c r="AA24" s="15">
        <v>41541.019999999997</v>
      </c>
      <c r="AB24" s="16">
        <v>8</v>
      </c>
      <c r="AC24" s="6" t="s">
        <v>28</v>
      </c>
      <c r="AD24" s="10" t="b">
        <v>0</v>
      </c>
      <c r="AE24" s="12" t="b">
        <v>1</v>
      </c>
    </row>
    <row r="25" spans="1:31" ht="15" customHeight="1" x14ac:dyDescent="0.25">
      <c r="A25" s="18">
        <v>14</v>
      </c>
      <c r="B25" s="18"/>
      <c r="C25" s="18"/>
      <c r="D25" s="18"/>
      <c r="E25" s="18"/>
      <c r="F25" s="18"/>
      <c r="G25" s="18"/>
      <c r="H25" s="18"/>
      <c r="I25" s="19" t="str">
        <f t="shared" si="0"/>
        <v>221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5">
        <v>0</v>
      </c>
      <c r="V25" s="15">
        <v>0</v>
      </c>
      <c r="W25" s="15">
        <v>5649.37</v>
      </c>
      <c r="X25" s="15">
        <v>5649.37</v>
      </c>
      <c r="Y25" s="15">
        <v>0</v>
      </c>
      <c r="Z25" s="15">
        <v>0</v>
      </c>
      <c r="AA25" s="15">
        <v>0</v>
      </c>
      <c r="AB25" s="16">
        <v>8</v>
      </c>
      <c r="AC25" s="6" t="s">
        <v>29</v>
      </c>
      <c r="AD25" s="10" t="b">
        <v>0</v>
      </c>
      <c r="AE25" s="12" t="b">
        <v>1</v>
      </c>
    </row>
    <row r="26" spans="1:31" ht="15" customHeight="1" x14ac:dyDescent="0.25">
      <c r="A26" s="18">
        <v>15</v>
      </c>
      <c r="B26" s="18"/>
      <c r="C26" s="18"/>
      <c r="D26" s="18"/>
      <c r="E26" s="18"/>
      <c r="F26" s="18"/>
      <c r="G26" s="18"/>
      <c r="H26" s="18"/>
      <c r="I26" s="19" t="str">
        <f t="shared" si="0"/>
        <v>222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5">
        <v>0</v>
      </c>
      <c r="V26" s="15">
        <v>0</v>
      </c>
      <c r="W26" s="15">
        <v>5653.45</v>
      </c>
      <c r="X26" s="15">
        <v>5653.45</v>
      </c>
      <c r="Y26" s="15">
        <v>0</v>
      </c>
      <c r="Z26" s="15">
        <v>0</v>
      </c>
      <c r="AA26" s="15">
        <v>0</v>
      </c>
      <c r="AB26" s="16">
        <v>8</v>
      </c>
      <c r="AC26" s="6" t="s">
        <v>30</v>
      </c>
      <c r="AD26" s="10" t="b">
        <v>0</v>
      </c>
      <c r="AE26" s="12" t="b">
        <v>1</v>
      </c>
    </row>
    <row r="27" spans="1:31" ht="15" customHeight="1" x14ac:dyDescent="0.25">
      <c r="A27" s="18">
        <v>16</v>
      </c>
      <c r="B27" s="18"/>
      <c r="C27" s="18"/>
      <c r="D27" s="18"/>
      <c r="E27" s="18"/>
      <c r="F27" s="18"/>
      <c r="G27" s="18"/>
      <c r="H27" s="18"/>
      <c r="I27" s="19" t="str">
        <f t="shared" si="0"/>
        <v>223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5">
        <v>0</v>
      </c>
      <c r="V27" s="15">
        <v>0</v>
      </c>
      <c r="W27" s="15">
        <v>3987798.05</v>
      </c>
      <c r="X27" s="15">
        <v>3987798.05</v>
      </c>
      <c r="Y27" s="15">
        <v>0</v>
      </c>
      <c r="Z27" s="15">
        <v>0</v>
      </c>
      <c r="AA27" s="15">
        <v>0</v>
      </c>
      <c r="AB27" s="16">
        <v>8</v>
      </c>
      <c r="AC27" s="6" t="s">
        <v>31</v>
      </c>
      <c r="AD27" s="10" t="b">
        <v>0</v>
      </c>
      <c r="AE27" s="12" t="b">
        <v>1</v>
      </c>
    </row>
    <row r="28" spans="1:31" ht="15" customHeight="1" x14ac:dyDescent="0.25">
      <c r="A28" s="18">
        <v>17</v>
      </c>
      <c r="B28" s="18"/>
      <c r="C28" s="18"/>
      <c r="D28" s="18"/>
      <c r="E28" s="18"/>
      <c r="F28" s="18"/>
      <c r="G28" s="18"/>
      <c r="H28" s="18"/>
      <c r="I28" s="19" t="str">
        <f t="shared" si="0"/>
        <v>225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5">
        <v>0</v>
      </c>
      <c r="V28" s="15">
        <v>12956.13</v>
      </c>
      <c r="W28" s="15">
        <v>224333.42</v>
      </c>
      <c r="X28" s="15">
        <v>240017.42</v>
      </c>
      <c r="Y28" s="15">
        <v>-15684</v>
      </c>
      <c r="Z28" s="15">
        <v>0</v>
      </c>
      <c r="AA28" s="15">
        <v>15684</v>
      </c>
      <c r="AB28" s="16">
        <v>8</v>
      </c>
      <c r="AC28" s="6" t="s">
        <v>32</v>
      </c>
      <c r="AD28" s="10" t="b">
        <v>0</v>
      </c>
      <c r="AE28" s="12" t="b">
        <v>1</v>
      </c>
    </row>
    <row r="29" spans="1:31" ht="15" customHeight="1" x14ac:dyDescent="0.25">
      <c r="A29" s="18">
        <v>18</v>
      </c>
      <c r="B29" s="18"/>
      <c r="C29" s="18"/>
      <c r="D29" s="18"/>
      <c r="E29" s="18"/>
      <c r="F29" s="18"/>
      <c r="G29" s="18"/>
      <c r="H29" s="18"/>
      <c r="I29" s="19" t="str">
        <f t="shared" si="0"/>
        <v>229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5">
        <v>1966.31</v>
      </c>
      <c r="V29" s="15">
        <v>114879.48</v>
      </c>
      <c r="W29" s="15">
        <v>1110098.82</v>
      </c>
      <c r="X29" s="15">
        <v>1241341.3700000001</v>
      </c>
      <c r="Y29" s="15">
        <v>-131242.54999999999</v>
      </c>
      <c r="Z29" s="15">
        <v>0</v>
      </c>
      <c r="AA29" s="15">
        <v>131242.54999999999</v>
      </c>
      <c r="AB29" s="16">
        <v>8</v>
      </c>
      <c r="AC29" s="6" t="s">
        <v>33</v>
      </c>
      <c r="AD29" s="10" t="b">
        <v>0</v>
      </c>
      <c r="AE29" s="12" t="b">
        <v>1</v>
      </c>
    </row>
    <row r="30" spans="1:31" ht="15" customHeight="1" x14ac:dyDescent="0.25">
      <c r="A30" s="18">
        <v>19</v>
      </c>
      <c r="B30" s="18"/>
      <c r="C30" s="18"/>
      <c r="D30" s="18"/>
      <c r="E30" s="18"/>
      <c r="F30" s="18"/>
      <c r="G30" s="18"/>
      <c r="H30" s="18"/>
      <c r="I30" s="19" t="str">
        <f t="shared" si="0"/>
        <v>231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5">
        <v>0</v>
      </c>
      <c r="V30" s="15">
        <v>190559.78</v>
      </c>
      <c r="W30" s="15">
        <v>5251465.3600000003</v>
      </c>
      <c r="X30" s="15">
        <v>5464636.2199999997</v>
      </c>
      <c r="Y30" s="15">
        <v>-213170.86</v>
      </c>
      <c r="Z30" s="15">
        <v>0</v>
      </c>
      <c r="AA30" s="15">
        <v>213170.86</v>
      </c>
      <c r="AB30" s="16">
        <v>8</v>
      </c>
      <c r="AC30" s="6" t="s">
        <v>34</v>
      </c>
      <c r="AD30" s="10" t="b">
        <v>0</v>
      </c>
      <c r="AE30" s="12" t="b">
        <v>1</v>
      </c>
    </row>
    <row r="31" spans="1:31" ht="15" customHeight="1" x14ac:dyDescent="0.25">
      <c r="A31" s="18">
        <v>20</v>
      </c>
      <c r="B31" s="18"/>
      <c r="C31" s="18"/>
      <c r="D31" s="18"/>
      <c r="E31" s="18"/>
      <c r="F31" s="18"/>
      <c r="G31" s="18"/>
      <c r="H31" s="18"/>
      <c r="I31" s="19" t="str">
        <f t="shared" si="0"/>
        <v>234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5">
        <v>27256.02</v>
      </c>
      <c r="V31" s="15">
        <v>0</v>
      </c>
      <c r="W31" s="15">
        <v>27256.02</v>
      </c>
      <c r="X31" s="15">
        <v>12535.44</v>
      </c>
      <c r="Y31" s="15">
        <v>14720.58</v>
      </c>
      <c r="Z31" s="15">
        <v>14720.58</v>
      </c>
      <c r="AA31" s="15">
        <v>0</v>
      </c>
      <c r="AB31" s="16">
        <v>8</v>
      </c>
      <c r="AC31" s="6" t="s">
        <v>35</v>
      </c>
      <c r="AD31" s="10" t="b">
        <v>0</v>
      </c>
      <c r="AE31" s="12" t="b">
        <v>1</v>
      </c>
    </row>
    <row r="32" spans="1:31" ht="15" customHeight="1" x14ac:dyDescent="0.25">
      <c r="A32" s="18">
        <v>21</v>
      </c>
      <c r="B32" s="18"/>
      <c r="C32" s="18"/>
      <c r="D32" s="18"/>
      <c r="E32" s="18"/>
      <c r="F32" s="18"/>
      <c r="G32" s="18"/>
      <c r="H32" s="18"/>
      <c r="I32" s="19" t="str">
        <f t="shared" si="0"/>
        <v>240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5">
        <v>0</v>
      </c>
      <c r="V32" s="15">
        <v>0</v>
      </c>
      <c r="W32" s="15">
        <v>97543.9</v>
      </c>
      <c r="X32" s="15">
        <v>97543.9</v>
      </c>
      <c r="Y32" s="15">
        <v>0</v>
      </c>
      <c r="Z32" s="15">
        <v>0</v>
      </c>
      <c r="AA32" s="15">
        <v>0</v>
      </c>
      <c r="AB32" s="16">
        <v>8</v>
      </c>
      <c r="AC32" s="6" t="s">
        <v>36</v>
      </c>
      <c r="AD32" s="10" t="b">
        <v>0</v>
      </c>
      <c r="AE32" s="12" t="b">
        <v>1</v>
      </c>
    </row>
    <row r="33" spans="1:31" ht="15" customHeight="1" x14ac:dyDescent="0.25">
      <c r="A33" s="18">
        <v>22</v>
      </c>
      <c r="B33" s="18"/>
      <c r="C33" s="18"/>
      <c r="D33" s="18"/>
      <c r="E33" s="18"/>
      <c r="F33" s="18"/>
      <c r="G33" s="18"/>
      <c r="H33" s="18"/>
      <c r="I33" s="19" t="str">
        <f t="shared" si="0"/>
        <v>400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5">
        <v>0</v>
      </c>
      <c r="V33" s="15">
        <v>0</v>
      </c>
      <c r="W33" s="15">
        <v>86948.64</v>
      </c>
      <c r="X33" s="15">
        <v>86948.64</v>
      </c>
      <c r="Y33" s="15">
        <v>0</v>
      </c>
      <c r="Z33" s="15">
        <v>0</v>
      </c>
      <c r="AA33" s="15">
        <v>0</v>
      </c>
      <c r="AB33" s="16">
        <v>8</v>
      </c>
      <c r="AC33" s="6" t="s">
        <v>37</v>
      </c>
      <c r="AD33" s="10" t="b">
        <v>0</v>
      </c>
      <c r="AE33" s="12" t="b">
        <v>1</v>
      </c>
    </row>
    <row r="34" spans="1:31" ht="15" customHeight="1" x14ac:dyDescent="0.25">
      <c r="A34" s="18">
        <v>23</v>
      </c>
      <c r="B34" s="18"/>
      <c r="C34" s="18"/>
      <c r="D34" s="18"/>
      <c r="E34" s="18"/>
      <c r="F34" s="18"/>
      <c r="G34" s="18"/>
      <c r="H34" s="18"/>
      <c r="I34" s="19" t="str">
        <f t="shared" si="0"/>
        <v>401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5">
        <v>0</v>
      </c>
      <c r="V34" s="15">
        <v>0</v>
      </c>
      <c r="W34" s="15">
        <v>306194.02</v>
      </c>
      <c r="X34" s="15">
        <v>306194.02</v>
      </c>
      <c r="Y34" s="15">
        <v>0</v>
      </c>
      <c r="Z34" s="15">
        <v>0</v>
      </c>
      <c r="AA34" s="15">
        <v>0</v>
      </c>
      <c r="AB34" s="16">
        <v>8</v>
      </c>
      <c r="AC34" s="6" t="s">
        <v>38</v>
      </c>
      <c r="AD34" s="10" t="b">
        <v>0</v>
      </c>
      <c r="AE34" s="12" t="b">
        <v>1</v>
      </c>
    </row>
    <row r="35" spans="1:31" ht="15" customHeight="1" x14ac:dyDescent="0.25">
      <c r="A35" s="18">
        <v>24</v>
      </c>
      <c r="B35" s="18"/>
      <c r="C35" s="18"/>
      <c r="D35" s="18"/>
      <c r="E35" s="18"/>
      <c r="F35" s="18"/>
      <c r="G35" s="18"/>
      <c r="H35" s="18"/>
      <c r="I35" s="19" t="str">
        <f t="shared" si="0"/>
        <v>402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5">
        <v>0</v>
      </c>
      <c r="V35" s="15">
        <v>0</v>
      </c>
      <c r="W35" s="15">
        <v>75477.25</v>
      </c>
      <c r="X35" s="15">
        <v>75477.25</v>
      </c>
      <c r="Y35" s="15">
        <v>0</v>
      </c>
      <c r="Z35" s="15">
        <v>0</v>
      </c>
      <c r="AA35" s="15">
        <v>0</v>
      </c>
      <c r="AB35" s="16">
        <v>8</v>
      </c>
      <c r="AC35" s="6" t="s">
        <v>39</v>
      </c>
      <c r="AD35" s="10" t="b">
        <v>0</v>
      </c>
      <c r="AE35" s="12" t="b">
        <v>1</v>
      </c>
    </row>
    <row r="36" spans="1:31" ht="15" customHeight="1" x14ac:dyDescent="0.25">
      <c r="A36" s="18">
        <v>25</v>
      </c>
      <c r="B36" s="18"/>
      <c r="C36" s="18"/>
      <c r="D36" s="18"/>
      <c r="E36" s="18"/>
      <c r="F36" s="18"/>
      <c r="G36" s="18"/>
      <c r="H36" s="18"/>
      <c r="I36" s="19" t="str">
        <f t="shared" si="0"/>
        <v>404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5">
        <v>0</v>
      </c>
      <c r="V36" s="15">
        <v>0</v>
      </c>
      <c r="W36" s="15">
        <v>2936189.04</v>
      </c>
      <c r="X36" s="15">
        <v>2936189.04</v>
      </c>
      <c r="Y36" s="15">
        <v>0</v>
      </c>
      <c r="Z36" s="15">
        <v>0</v>
      </c>
      <c r="AA36" s="15">
        <v>0</v>
      </c>
      <c r="AB36" s="16">
        <v>8</v>
      </c>
      <c r="AC36" s="6" t="s">
        <v>40</v>
      </c>
      <c r="AD36" s="10" t="b">
        <v>0</v>
      </c>
      <c r="AE36" s="12" t="b">
        <v>1</v>
      </c>
    </row>
    <row r="37" spans="1:31" ht="15" customHeight="1" x14ac:dyDescent="0.25">
      <c r="A37" s="18">
        <v>26</v>
      </c>
      <c r="B37" s="18"/>
      <c r="C37" s="18"/>
      <c r="D37" s="18"/>
      <c r="E37" s="18"/>
      <c r="F37" s="18"/>
      <c r="G37" s="18"/>
      <c r="H37" s="18"/>
      <c r="I37" s="19" t="str">
        <f t="shared" si="0"/>
        <v>405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5">
        <v>0</v>
      </c>
      <c r="V37" s="15">
        <v>0</v>
      </c>
      <c r="W37" s="15">
        <v>719405.42</v>
      </c>
      <c r="X37" s="15">
        <v>719405.42</v>
      </c>
      <c r="Y37" s="15">
        <v>0</v>
      </c>
      <c r="Z37" s="15">
        <v>0</v>
      </c>
      <c r="AA37" s="15">
        <v>0</v>
      </c>
      <c r="AB37" s="16">
        <v>8</v>
      </c>
      <c r="AC37" s="6" t="s">
        <v>41</v>
      </c>
      <c r="AD37" s="10" t="b">
        <v>0</v>
      </c>
      <c r="AE37" s="12" t="b">
        <v>1</v>
      </c>
    </row>
    <row r="38" spans="1:31" ht="15" customHeight="1" x14ac:dyDescent="0.25">
      <c r="A38" s="18">
        <v>27</v>
      </c>
      <c r="B38" s="18"/>
      <c r="C38" s="18"/>
      <c r="D38" s="18"/>
      <c r="E38" s="18"/>
      <c r="F38" s="18"/>
      <c r="G38" s="18"/>
      <c r="H38" s="18"/>
      <c r="I38" s="19" t="str">
        <f t="shared" si="0"/>
        <v>409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5">
        <v>0</v>
      </c>
      <c r="V38" s="15">
        <v>0</v>
      </c>
      <c r="W38" s="15">
        <v>181.2</v>
      </c>
      <c r="X38" s="15">
        <v>181.2</v>
      </c>
      <c r="Y38" s="15">
        <v>0</v>
      </c>
      <c r="Z38" s="15">
        <v>0</v>
      </c>
      <c r="AA38" s="15">
        <v>0</v>
      </c>
      <c r="AB38" s="16">
        <v>8</v>
      </c>
      <c r="AC38" s="6" t="s">
        <v>42</v>
      </c>
      <c r="AD38" s="10" t="b">
        <v>0</v>
      </c>
      <c r="AE38" s="12" t="b">
        <v>1</v>
      </c>
    </row>
    <row r="39" spans="1:31" ht="15" customHeight="1" x14ac:dyDescent="0.25">
      <c r="A39" s="18">
        <v>28</v>
      </c>
      <c r="B39" s="18"/>
      <c r="C39" s="18"/>
      <c r="D39" s="18"/>
      <c r="E39" s="18"/>
      <c r="F39" s="18"/>
      <c r="G39" s="18"/>
      <c r="H39" s="18"/>
      <c r="I39" s="19" t="str">
        <f t="shared" si="0"/>
        <v>410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5">
        <v>0</v>
      </c>
      <c r="V39" s="15">
        <v>0</v>
      </c>
      <c r="W39" s="15">
        <v>11267.4</v>
      </c>
      <c r="X39" s="15">
        <v>11267.4</v>
      </c>
      <c r="Y39" s="15">
        <v>0</v>
      </c>
      <c r="Z39" s="15">
        <v>0</v>
      </c>
      <c r="AA39" s="15">
        <v>0</v>
      </c>
      <c r="AB39" s="16">
        <v>8</v>
      </c>
      <c r="AC39" s="6" t="s">
        <v>43</v>
      </c>
      <c r="AD39" s="10" t="b">
        <v>0</v>
      </c>
      <c r="AE39" s="12" t="b">
        <v>1</v>
      </c>
    </row>
    <row r="40" spans="1:31" ht="15" customHeight="1" x14ac:dyDescent="0.25">
      <c r="A40" s="18">
        <v>29</v>
      </c>
      <c r="B40" s="18"/>
      <c r="C40" s="18"/>
      <c r="D40" s="18"/>
      <c r="E40" s="18"/>
      <c r="F40" s="18"/>
      <c r="G40" s="18"/>
      <c r="H40" s="18"/>
      <c r="I40" s="19" t="str">
        <f t="shared" si="0"/>
        <v>640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5">
        <v>0</v>
      </c>
      <c r="V40" s="15">
        <v>0</v>
      </c>
      <c r="W40" s="15">
        <v>67.03</v>
      </c>
      <c r="X40" s="15">
        <v>0</v>
      </c>
      <c r="Y40" s="15">
        <v>67.03</v>
      </c>
      <c r="Z40" s="15">
        <v>67.03</v>
      </c>
      <c r="AA40" s="15">
        <v>0</v>
      </c>
      <c r="AB40" s="16">
        <v>8</v>
      </c>
      <c r="AC40" s="6" t="s">
        <v>44</v>
      </c>
      <c r="AD40" s="10" t="b">
        <v>0</v>
      </c>
      <c r="AE40" s="12" t="b">
        <v>1</v>
      </c>
    </row>
    <row r="41" spans="1:31" ht="15" customHeight="1" x14ac:dyDescent="0.25">
      <c r="A41" s="18">
        <v>30</v>
      </c>
      <c r="B41" s="18"/>
      <c r="C41" s="18"/>
      <c r="D41" s="18"/>
      <c r="E41" s="18"/>
      <c r="F41" s="18"/>
      <c r="G41" s="18"/>
      <c r="H41" s="18"/>
      <c r="I41" s="19" t="str">
        <f t="shared" si="0"/>
        <v>750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5">
        <v>0</v>
      </c>
      <c r="V41" s="15">
        <v>0</v>
      </c>
      <c r="W41" s="15">
        <v>9.91</v>
      </c>
      <c r="X41" s="15">
        <v>9.91</v>
      </c>
      <c r="Y41" s="15">
        <v>0</v>
      </c>
      <c r="Z41" s="15">
        <v>0</v>
      </c>
      <c r="AA41" s="15">
        <v>0</v>
      </c>
      <c r="AB41" s="16">
        <v>8</v>
      </c>
      <c r="AC41" s="6" t="s">
        <v>45</v>
      </c>
      <c r="AD41" s="10" t="b">
        <v>0</v>
      </c>
      <c r="AE41" s="12" t="b">
        <v>1</v>
      </c>
    </row>
    <row r="42" spans="1:31" ht="15" customHeight="1" x14ac:dyDescent="0.25">
      <c r="A42" s="18">
        <v>31</v>
      </c>
      <c r="B42" s="18"/>
      <c r="C42" s="18"/>
      <c r="D42" s="18"/>
      <c r="E42" s="18"/>
      <c r="F42" s="18"/>
      <c r="G42" s="18"/>
      <c r="H42" s="18"/>
      <c r="I42" s="19" t="str">
        <f t="shared" si="0"/>
        <v>760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5">
        <v>0</v>
      </c>
      <c r="V42" s="15">
        <v>0</v>
      </c>
      <c r="W42" s="15">
        <v>16976.87</v>
      </c>
      <c r="X42" s="15">
        <v>16976.87</v>
      </c>
      <c r="Y42" s="15">
        <v>0</v>
      </c>
      <c r="Z42" s="15">
        <v>0</v>
      </c>
      <c r="AA42" s="15">
        <v>0</v>
      </c>
      <c r="AB42" s="16">
        <v>8</v>
      </c>
      <c r="AC42" s="6" t="s">
        <v>46</v>
      </c>
      <c r="AD42" s="10" t="b">
        <v>0</v>
      </c>
      <c r="AE42" s="12" t="b">
        <v>1</v>
      </c>
    </row>
    <row r="43" spans="1:31" ht="15" customHeight="1" x14ac:dyDescent="0.25">
      <c r="A43" s="18">
        <v>32</v>
      </c>
      <c r="B43" s="18"/>
      <c r="C43" s="18"/>
      <c r="D43" s="18"/>
      <c r="E43" s="18"/>
      <c r="F43" s="18"/>
      <c r="G43" s="18"/>
      <c r="H43" s="18"/>
      <c r="I43" s="19" t="str">
        <f t="shared" si="0"/>
        <v>800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5">
        <v>3861.33</v>
      </c>
      <c r="V43" s="15">
        <v>4337668.7</v>
      </c>
      <c r="W43" s="15">
        <v>3736062.4</v>
      </c>
      <c r="X43" s="15">
        <v>8329328.0800000001</v>
      </c>
      <c r="Y43" s="15">
        <v>-4593265.68</v>
      </c>
      <c r="Z43" s="15">
        <v>0</v>
      </c>
      <c r="AA43" s="15">
        <v>4593265.68</v>
      </c>
      <c r="AB43" s="16">
        <v>8</v>
      </c>
      <c r="AC43" s="6" t="s">
        <v>47</v>
      </c>
      <c r="AD43" s="10" t="b">
        <v>0</v>
      </c>
      <c r="AE43" s="12" t="b">
        <v>1</v>
      </c>
    </row>
    <row r="44" spans="1:31" ht="15" customHeight="1" x14ac:dyDescent="0.25">
      <c r="A44" s="18">
        <v>33</v>
      </c>
      <c r="B44" s="18"/>
      <c r="C44" s="18"/>
      <c r="D44" s="18"/>
      <c r="E44" s="18"/>
      <c r="F44" s="18"/>
      <c r="G44" s="18"/>
      <c r="H44" s="18"/>
      <c r="I44" s="19" t="str">
        <f t="shared" si="0"/>
        <v>851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5">
        <v>0</v>
      </c>
      <c r="V44" s="15">
        <v>25817.87</v>
      </c>
      <c r="W44" s="15">
        <v>137244.07</v>
      </c>
      <c r="X44" s="15">
        <v>150863.25</v>
      </c>
      <c r="Y44" s="15">
        <v>-13619.18</v>
      </c>
      <c r="Z44" s="15">
        <v>0</v>
      </c>
      <c r="AA44" s="15">
        <v>13619.18</v>
      </c>
      <c r="AB44" s="16">
        <v>8</v>
      </c>
      <c r="AC44" s="6" t="s">
        <v>48</v>
      </c>
      <c r="AD44" s="10" t="b">
        <v>0</v>
      </c>
      <c r="AE44" s="12" t="b">
        <v>1</v>
      </c>
    </row>
    <row r="45" spans="1:31" ht="15" customHeight="1" x14ac:dyDescent="0.25">
      <c r="A45" s="18">
        <v>34</v>
      </c>
      <c r="B45" s="18"/>
      <c r="C45" s="18"/>
      <c r="D45" s="18"/>
      <c r="E45" s="18"/>
      <c r="F45" s="18"/>
      <c r="G45" s="18"/>
      <c r="H45" s="18"/>
      <c r="I45" s="19" t="str">
        <f t="shared" si="0"/>
        <v>860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5">
        <v>3726547.62</v>
      </c>
      <c r="V45" s="15">
        <v>3861.33</v>
      </c>
      <c r="W45" s="15">
        <v>7866071.9199999999</v>
      </c>
      <c r="X45" s="15">
        <v>3747395.73</v>
      </c>
      <c r="Y45" s="15">
        <v>4118676.19</v>
      </c>
      <c r="Z45" s="15">
        <v>4118676.19</v>
      </c>
      <c r="AA45" s="15">
        <v>0</v>
      </c>
      <c r="AB45" s="16">
        <v>8</v>
      </c>
      <c r="AC45" s="6" t="s">
        <v>49</v>
      </c>
      <c r="AD45" s="10" t="b">
        <v>0</v>
      </c>
      <c r="AE45" s="12" t="b">
        <v>1</v>
      </c>
    </row>
    <row r="46" spans="1:31" ht="15" customHeight="1" x14ac:dyDescent="0.25">
      <c r="B46" s="22" t="s">
        <v>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17">
        <v>7604344.4699999997</v>
      </c>
      <c r="V46" s="17">
        <v>7604344.4699999997</v>
      </c>
      <c r="W46" s="17">
        <v>35152559.560000002</v>
      </c>
      <c r="X46" s="17">
        <v>35152559.560000002</v>
      </c>
      <c r="Y46" s="17">
        <v>0</v>
      </c>
      <c r="Z46" s="17">
        <v>7904198.6699999999</v>
      </c>
      <c r="AA46" s="17">
        <v>7904198.6699999999</v>
      </c>
    </row>
    <row r="47" spans="1:31" ht="15" customHeight="1" x14ac:dyDescent="0.25"/>
    <row r="48" spans="1:31" ht="15" hidden="1" customHeight="1" x14ac:dyDescent="0.25">
      <c r="B48" s="22" t="s">
        <v>1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17">
        <v>7604344.4699999997</v>
      </c>
      <c r="V48" s="17">
        <v>7604344.4699999997</v>
      </c>
      <c r="W48" s="17">
        <v>35152559.560000002</v>
      </c>
      <c r="X48" s="17">
        <v>35152559.560000002</v>
      </c>
      <c r="Y48" s="17">
        <v>0</v>
      </c>
      <c r="Z48" s="17">
        <v>7904198.6699999999</v>
      </c>
      <c r="AA48" s="17">
        <v>7904198.6699999999</v>
      </c>
    </row>
  </sheetData>
  <mergeCells count="81">
    <mergeCell ref="T7:AA7"/>
    <mergeCell ref="T3:AB3"/>
    <mergeCell ref="B4:AA4"/>
    <mergeCell ref="B5:AA5"/>
    <mergeCell ref="B6:AA6"/>
    <mergeCell ref="B9:AA9"/>
    <mergeCell ref="B46:T46"/>
    <mergeCell ref="B10:H11"/>
    <mergeCell ref="I10:T11"/>
    <mergeCell ref="B48:T48"/>
    <mergeCell ref="U10:V10"/>
    <mergeCell ref="W10:X10"/>
    <mergeCell ref="Z10:AA10"/>
    <mergeCell ref="A12:H12"/>
    <mergeCell ref="I12:T12"/>
    <mergeCell ref="A13:H13"/>
    <mergeCell ref="I13:T13"/>
    <mergeCell ref="A14:H14"/>
    <mergeCell ref="I14:T14"/>
    <mergeCell ref="A15:H15"/>
    <mergeCell ref="I15:T15"/>
    <mergeCell ref="A16:H16"/>
    <mergeCell ref="I16:T16"/>
    <mergeCell ref="A17:H17"/>
    <mergeCell ref="I17:T17"/>
    <mergeCell ref="A18:H18"/>
    <mergeCell ref="I18:T18"/>
    <mergeCell ref="A19:H19"/>
    <mergeCell ref="I19:T19"/>
    <mergeCell ref="A20:H20"/>
    <mergeCell ref="I20:T20"/>
    <mergeCell ref="A21:H21"/>
    <mergeCell ref="I21:T21"/>
    <mergeCell ref="A22:H22"/>
    <mergeCell ref="I22:T22"/>
    <mergeCell ref="A23:H23"/>
    <mergeCell ref="I23:T23"/>
    <mergeCell ref="A24:H24"/>
    <mergeCell ref="I24:T24"/>
    <mergeCell ref="A25:H25"/>
    <mergeCell ref="I25:T25"/>
    <mergeCell ref="A26:H26"/>
    <mergeCell ref="I26:T26"/>
    <mergeCell ref="A27:H27"/>
    <mergeCell ref="I27:T27"/>
    <mergeCell ref="A28:H28"/>
    <mergeCell ref="I28:T28"/>
    <mergeCell ref="A29:H29"/>
    <mergeCell ref="I29:T29"/>
    <mergeCell ref="A30:H30"/>
    <mergeCell ref="I30:T30"/>
    <mergeCell ref="A31:H31"/>
    <mergeCell ref="I31:T31"/>
    <mergeCell ref="A32:H32"/>
    <mergeCell ref="I32:T32"/>
    <mergeCell ref="A33:H33"/>
    <mergeCell ref="I33:T33"/>
    <mergeCell ref="A34:H34"/>
    <mergeCell ref="I34:T34"/>
    <mergeCell ref="A35:H35"/>
    <mergeCell ref="I35:T35"/>
    <mergeCell ref="A36:H36"/>
    <mergeCell ref="I36:T36"/>
    <mergeCell ref="A37:H37"/>
    <mergeCell ref="I37:T37"/>
    <mergeCell ref="A38:H38"/>
    <mergeCell ref="I38:T38"/>
    <mergeCell ref="A39:H39"/>
    <mergeCell ref="I39:T39"/>
    <mergeCell ref="A40:H40"/>
    <mergeCell ref="I40:T40"/>
    <mergeCell ref="A41:H41"/>
    <mergeCell ref="I41:T41"/>
    <mergeCell ref="A45:H45"/>
    <mergeCell ref="I45:T45"/>
    <mergeCell ref="A42:H42"/>
    <mergeCell ref="I42:T42"/>
    <mergeCell ref="A43:H43"/>
    <mergeCell ref="I43:T43"/>
    <mergeCell ref="A44:H44"/>
    <mergeCell ref="I44:T44"/>
  </mergeCells>
  <conditionalFormatting sqref="B12:AA45">
    <cfRule type="expression" dxfId="1" priority="5">
      <formula>$AE12=FALSE</formula>
    </cfRule>
    <cfRule type="expression" dxfId="0" priority="6">
      <formula>$AD12</formula>
    </cfRule>
  </conditionalFormatting>
  <pageMargins left="0.23622047244094499" right="0.23622047244094499" top="0.59055118110236204" bottom="0.78740157480314998" header="0.5" footer="0.27559055118110198"/>
  <pageSetup scale="96" fitToHeight="0" orientation="landscape" r:id="rId1"/>
  <headerFooter>
    <oddFooter>&amp;L
&amp;"Calibri"&amp;8Finanse VULCAN wersja 21.01.0002.28583, VULCAN sp. z o.o., licencja: lodz, Łódź&amp;C&amp;"Calibri"&amp;8Strona &amp;P z &amp;N
&amp;R
&amp;"Calibri"&amp;8</oddFooter>
  </headerFooter>
  <ignoredErrors>
    <ignoredError sqref="A1:V2 A4:V48 A3:S3 U3:V3 W1:AF1 W4:AF48 W3:AF3 W2:X2 AB2:A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Wydruk</vt:lpstr>
      <vt:lpstr>Wydruk!Tytuły_wydruku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2021-02-23T14:20:18Z</dcterms:modified>
  <cp:category/>
</cp:coreProperties>
</file>